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<sst xmlns="http://schemas.openxmlformats.org/spreadsheetml/2006/main" count="1068" uniqueCount="877">
  <si>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</si>
  <si>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</si>
  <si>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</si>
  <si>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</si>
  <si>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</si>
  <si>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</si>
  <si>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</si>
  <si>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</si>
  <si>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</si>
  <si>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</si>
  <si>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</si>
  <si>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</si>
  <si>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</si>
  <si>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</si>
  <si>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</si>
  <si>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</si>
  <si>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</si>
  <si>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</si>
  <si>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</si>
  <si>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</si>
  <si>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</si>
  <si>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</si>
  <si>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</si>
  <si>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</si>
  <si>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</si>
  <si>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</si>
  <si>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</si>
  <si>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</si>
  <si>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</si>
  <si>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</si>
  <si>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</si>
  <si>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</si>
  <si>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</si>
  <si>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</si>
  <si>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</si>
  <si>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</si>
  <si>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</si>
  <si>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</si>
  <si>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</si>
  <si>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</si>
  <si>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</si>
  <si>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</si>
  <si>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</si>
  <si>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</si>
  <si>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</si>
  <si>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</si>
  <si>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</si>
  <si>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</si>
  <si>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</si>
  <si>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</si>
  <si>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</si>
  <si>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</si>
  <si>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</si>
  <si>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</si>
  <si>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</si>
  <si>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</si>
  <si>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</si>
  <si>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</si>
  <si>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</si>
  <si>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</si>
  <si>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</si>
  <si>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</si>
  <si>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</si>
  <si>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</si>
  <si>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</si>
  <si>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</si>
  <si>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</si>
  <si>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</si>
  <si>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</si>
  <si>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</si>
  <si>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</si>
  <si>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</si>
  <si>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</si>
  <si>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</si>
  <si>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</si>
  <si>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</si>
  <si>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</si>
  <si>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</si>
  <si>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</si>
  <si>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</si>
  <si>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</si>
  <si>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</si>
  <si>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</si>
  <si>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</si>
  <si>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</si>
  <si>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</si>
  <si>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</si>
  <si>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</si>
  <si>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</si>
  <si>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</si>
  <si>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</si>
  <si>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</si>
  <si>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</si>
  <si>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</si>
  <si>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</si>
  <si>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</si>
  <si>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</si>
  <si>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</si>
  <si>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</si>
  <si>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</si>
  <si>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</si>
  <si>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</si>
  <si>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</si>
  <si>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</si>
  <si>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</si>
  <si>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</si>
  <si>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</si>
  <si>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</si>
  <si>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</si>
  <si>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</si>
  <si>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</si>
  <si>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</si>
  <si>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</si>
  <si>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</si>
  <si>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</si>
  <si>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</si>
  <si>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</si>
  <si>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</si>
  <si>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</si>
  <si>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</si>
  <si>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</si>
  <si>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</si>
  <si>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</si>
  <si>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</si>
  <si>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</si>
  <si>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</si>
  <si>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</si>
  <si>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</si>
  <si>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</si>
  <si>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</si>
  <si>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</si>
  <si>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</si>
  <si>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</si>
  <si>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</si>
  <si>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</si>
  <si>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</si>
  <si>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</si>
  <si>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</si>
  <si>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</si>
  <si>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</si>
  <si>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</si>
  <si>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</si>
  <si>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</si>
  <si>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</si>
  <si>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</si>
  <si>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</si>
  <si>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</si>
  <si>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</si>
  <si>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</si>
  <si>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</si>
  <si>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</si>
  <si>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</si>
  <si>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</si>
  <si>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</si>
  <si>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</si>
  <si>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</si>
  <si>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</si>
  <si>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</si>
  <si>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</si>
  <si>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</si>
  <si>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</si>
  <si>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</si>
  <si>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</si>
  <si>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</si>
  <si>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</si>
  <si>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</si>
  <si>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</si>
  <si>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</si>
  <si>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</si>
  <si>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</si>
  <si>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</si>
  <si>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</si>
  <si>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</si>
  <si>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</si>
  <si>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</si>
  <si>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</si>
  <si>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</si>
  <si>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</si>
  <si>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</si>
  <si>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</si>
  <si>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</si>
  <si>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</si>
  <si>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</si>
  <si>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</si>
  <si>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</si>
  <si>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</si>
  <si>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</si>
  <si>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</si>
  <si>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</si>
  <si>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</si>
  <si>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</si>
  <si>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</si>
  <si>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</si>
  <si>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</si>
  <si>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</si>
  <si>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</si>
  <si>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</si>
  <si>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</si>
  <si>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</si>
  <si>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</si>
  <si>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</si>
  <si>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</si>
  <si>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</si>
  <si>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</si>
  <si>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</si>
  <si>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</si>
  <si>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</si>
  <si>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</si>
  <si>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</si>
  <si>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</si>
  <si>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</si>
  <si>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</si>
  <si>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</si>
  <si>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</si>
  <si>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</si>
  <si>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</si>
  <si>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</si>
  <si>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</si>
  <si>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</si>
  <si>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</si>
  <si>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</si>
  <si>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</si>
  <si>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</si>
  <si>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</si>
  <si>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</si>
  <si>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</si>
  <si>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</si>
  <si>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</si>
  <si>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</si>
  <si>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</si>
  <si>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</si>
  <si>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</si>
  <si>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</si>
  <si>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</si>
  <si>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</si>
  <si>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</si>
  <si>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</si>
  <si>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</si>
  <si>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</si>
  <si>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</si>
  <si>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</si>
  <si>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</si>
  <si>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</si>
  <si>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</si>
  <si>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</si>
  <si>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</si>
  <si>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</si>
  <si>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</si>
  <si>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</si>
  <si>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</si>
  <si>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</si>
  <si>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</si>
  <si>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</si>
  <si>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</si>
  <si>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</si>
  <si>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</si>
  <si>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</si>
  <si>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</si>
  <si>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</si>
  <si>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</si>
  <si>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</si>
  <si>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</si>
  <si>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</si>
  <si>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</si>
  <si>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</si>
  <si>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</si>
  <si>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</si>
  <si>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</si>
  <si>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</si>
  <si>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</si>
  <si>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</si>
  <si>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</si>
  <si>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</si>
  <si>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</si>
  <si>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</si>
  <si>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</si>
  <si>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</si>
  <si>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</si>
  <si>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</si>
  <si>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</si>
  <si>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</si>
  <si>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</si>
  <si>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</si>
  <si>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</si>
  <si>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</si>
  <si>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</si>
  <si>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</si>
  <si>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</si>
  <si>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</si>
  <si>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</si>
  <si>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</si>
  <si>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</si>
  <si>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</si>
  <si>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</si>
  <si>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</si>
  <si>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</si>
  <si>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</si>
  <si>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</si>
  <si>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</si>
  <si>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</si>
  <si>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</si>
  <si>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</si>
  <si>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</si>
  <si>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</si>
  <si>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</si>
  <si>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</si>
  <si>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</si>
  <si>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</si>
  <si>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</si>
  <si>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</si>
  <si>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</si>
  <si>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</si>
  <si>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</si>
  <si>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</si>
  <si>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</si>
  <si>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</si>
  <si>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</si>
  <si>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</si>
  <si>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</si>
  <si>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</si>
  <si>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</si>
  <si>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</si>
  <si>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</si>
  <si>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</si>
  <si>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</si>
  <si>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</si>
  <si>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</si>
  <si>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</si>
  <si>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</si>
  <si>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</si>
  <si>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</si>
  <si>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</si>
  <si>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</si>
  <si>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</si>
  <si>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</si>
  <si>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</si>
  <si>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</si>
  <si>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</si>
  <si>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</si>
  <si>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</si>
  <si>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</si>
  <si>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</si>
  <si>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</si>
  <si>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</si>
  <si>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</si>
  <si>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</si>
  <si>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</si>
  <si>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</si>
  <si>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</si>
  <si>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</si>
  <si>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</si>
  <si>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</si>
  <si>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</si>
  <si>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</si>
  <si>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</si>
  <si>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</si>
  <si>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</si>
  <si>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</si>
  <si>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</si>
  <si>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</si>
  <si>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</si>
  <si>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</si>
  <si>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</si>
  <si>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</si>
  <si>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</si>
  <si>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</si>
  <si>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</si>
  <si>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</si>
  <si>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</si>
  <si>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</si>
  <si>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</si>
  <si>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</si>
  <si>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</si>
  <si>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</si>
  <si>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</si>
  <si>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</si>
  <si>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</si>
  <si>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</si>
  <si>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</si>
  <si>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</si>
  <si>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</si>
  <si>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</si>
  <si>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</si>
  <si>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</si>
  <si>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</si>
  <si>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</si>
  <si>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</si>
  <si>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</si>
  <si>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</si>
  <si>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</si>
  <si>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</si>
  <si>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</si>
  <si>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</si>
  <si>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</si>
  <si>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</si>
  <si>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</si>
  <si>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</si>
  <si>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</si>
  <si>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</si>
  <si>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</si>
  <si>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</si>
  <si>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</si>
  <si>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</si>
  <si>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</si>
  <si>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</si>
  <si>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</si>
  <si>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</si>
  <si>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</si>
  <si>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</si>
  <si>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</si>
  <si>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</si>
  <si>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</si>
  <si>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</si>
  <si>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</si>
  <si>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</si>
  <si>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</si>
  <si>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</si>
  <si>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</si>
  <si>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</si>
  <si>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</si>
  <si>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</si>
  <si>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</si>
  <si>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</si>
  <si>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</si>
  <si>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</si>
  <si>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</si>
  <si>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</si>
  <si>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</si>
  <si>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</si>
  <si>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</si>
  <si>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</si>
  <si>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</si>
  <si>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</si>
  <si>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</si>
  <si>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</si>
  <si>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</si>
  <si>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</si>
  <si>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</si>
  <si>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</si>
  <si>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</si>
  <si>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</si>
  <si>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</si>
  <si>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</si>
  <si>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</si>
  <si>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</si>
  <si>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</si>
  <si>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</si>
  <si>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</si>
  <si>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</si>
  <si>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</si>
  <si>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</si>
  <si>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</si>
  <si>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</si>
  <si>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</si>
  <si>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</si>
  <si>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</si>
  <si>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</si>
  <si>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</si>
  <si>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</si>
  <si>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</si>
  <si>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</si>
  <si>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</si>
  <si>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</si>
  <si>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</si>
  <si>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</si>
  <si>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</si>
  <si>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</si>
  <si>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</si>
  <si>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</si>
  <si>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</si>
  <si>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</si>
  <si>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</si>
  <si>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</si>
  <si>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</si>
  <si>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</si>
  <si>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</si>
  <si>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</si>
  <si>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</si>
  <si>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</si>
  <si>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</si>
  <si>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</si>
  <si>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</si>
  <si>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</si>
  <si>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</si>
  <si>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</si>
  <si>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</si>
  <si>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</si>
  <si>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</si>
  <si>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</si>
  <si>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</si>
  <si>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</si>
  <si>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</si>
  <si>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</si>
  <si>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</si>
  <si>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</si>
  <si>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</si>
  <si>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</si>
  <si>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</si>
  <si>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</si>
  <si>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</si>
  <si>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</si>
  <si>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</si>
  <si>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</si>
  <si>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</si>
  <si>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</si>
  <si>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</si>
  <si>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</si>
  <si>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</si>
  <si>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</si>
  <si>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</si>
  <si>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</si>
  <si>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</si>
  <si>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</si>
  <si>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</si>
  <si>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</si>
  <si>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</si>
  <si>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</si>
  <si>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</si>
  <si>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</si>
  <si>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</si>
  <si>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</si>
  <si>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</si>
  <si>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</si>
  <si>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</si>
  <si>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</si>
  <si>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</si>
  <si>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</si>
  <si>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</si>
  <si>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</si>
  <si>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</si>
  <si>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</si>
  <si>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</si>
  <si>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</si>
  <si>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</si>
  <si>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</si>
  <si>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</si>
  <si>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</si>
  <si>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</si>
  <si>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</si>
  <si>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</si>
  <si>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</si>
  <si>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</si>
  <si>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</si>
  <si>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</si>
  <si>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</si>
  <si>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</si>
  <si>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</si>
  <si>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</si>
  <si>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</si>
  <si>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</si>
  <si>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</si>
  <si>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</si>
  <si>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</si>
  <si>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</si>
  <si>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</si>
  <si>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</si>
  <si>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</si>
  <si>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</si>
  <si>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</si>
  <si>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</si>
  <si>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</si>
  <si>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</si>
  <si>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</si>
  <si>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</si>
  <si>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</si>
  <si>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</si>
  <si>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</si>
  <si>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</si>
  <si>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</si>
  <si>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</si>
  <si>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</si>
  <si>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</si>
  <si>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</si>
  <si>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</si>
  <si>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</si>
  <si>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</si>
  <si>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</si>
  <si>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</si>
  <si>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</si>
  <si>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</si>
  <si>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</si>
  <si>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</si>
  <si>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</si>
  <si>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</si>
  <si>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</si>
  <si>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</si>
  <si>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</si>
  <si>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</si>
  <si>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</si>
  <si>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</si>
  <si>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</si>
  <si>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</si>
  <si>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</si>
  <si>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</si>
  <si>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</si>
  <si>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</si>
  <si>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</si>
  <si>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</si>
  <si>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</si>
  <si>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</si>
  <si>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</si>
  <si>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</si>
  <si>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</si>
  <si>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</si>
  <si>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</si>
  <si>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</si>
  <si>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</si>
  <si>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</si>
  <si>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</si>
  <si>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</si>
  <si>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</si>
  <si>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</si>
  <si>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</si>
  <si>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</si>
  <si>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</si>
  <si>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</si>
  <si>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</si>
  <si>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</si>
  <si>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</si>
  <si>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</si>
  <si>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</si>
  <si>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</si>
  <si>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</si>
  <si>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</si>
  <si>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</si>
  <si>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</si>
  <si>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</si>
  <si>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</si>
  <si>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</si>
  <si>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</si>
  <si>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</si>
  <si>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</si>
  <si>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</si>
  <si>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</si>
  <si>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</si>
  <si>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</si>
  <si>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</si>
  <si>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</si>
  <si>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</si>
  <si>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</si>
  <si>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</si>
  <si>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</si>
  <si>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</si>
  <si>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</si>
  <si>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</si>
  <si>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</si>
  <si>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</si>
  <si>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</si>
  <si>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</si>
  <si>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</si>
  <si>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</si>
  <si>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</si>
  <si>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</si>
  <si>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</si>
  <si>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</si>
  <si>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</si>
  <si>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</si>
  <si>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</si>
  <si>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</si>
  <si>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</si>
  <si>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</si>
  <si>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</si>
  <si>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</si>
  <si>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</si>
  <si>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</si>
  <si>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</si>
  <si>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</si>
  <si>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</si>
  <si>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</si>
  <si>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</si>
  <si>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</si>
  <si>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</si>
  <si>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</si>
  <si>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</si>
  <si>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</si>
  <si>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</si>
  <si>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</si>
  <si>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</si>
  <si>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</si>
  <si>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</si>
  <si>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</si>
  <si>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</si>
  <si>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</si>
  <si>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</si>
  <si>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</si>
  <si>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</si>
  <si>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</si>
  <si>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</si>
  <si>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</si>
  <si>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</si>
  <si>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</si>
  <si>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</si>
  <si>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</si>
  <si>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</si>
  <si>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</si>
  <si>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</si>
  <si>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</si>
  <si>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</si>
  <si>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</si>
  <si>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</si>
  <si>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</si>
  <si>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</si>
  <si>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</si>
  <si>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</si>
  <si>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</si>
  <si>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</si>
  <si>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</si>
  <si>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</si>
  <si>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</si>
  <si>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</si>
  <si>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</si>
  <si>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</si>
  <si>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</si>
  <si>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</si>
  <si>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</si>
  <si>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</si>
  <si>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</si>
  <si>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</si>
  <si>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</si>
  <si>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</si>
  <si>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</si>
  <si>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</si>
  <si>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</si>
  <si>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</si>
  <si>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</si>
  <si>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</si>
  <si>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</si>
  <si>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</si>
  <si>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</si>
  <si>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</si>
  <si>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</si>
  <si>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</si>
  <si>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</si>
  <si>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</si>
  <si>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</si>
  <si>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</si>
  <si>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</si>
  <si>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</si>
  <si>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</si>
  <si>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</si>
  <si>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</si>
  <si>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</si>
  <si>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</si>
  <si>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</si>
  <si>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</si>
  <si>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</si>
  <si>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</si>
  <si>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</si>
  <si>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</si>
  <si>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</si>
  <si>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</si>
  <si>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</si>
  <si>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</si>
  <si>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</si>
  <si>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</si>
  <si>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</si>
  <si>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</si>
  <si>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</si>
  <si>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</si>
  <si>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</si>
  <si>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</si>
  <si>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</si>
  <si>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</si>
  <si>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</si>
  <si>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</si>
  <si>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</si>
  <si>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</si>
  <si>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</si>
  <si>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</si>
  <si>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</si>
  <si>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</si>
  <si>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</si>
  <si>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</si>
  <si>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</si>
  <si>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</si>
  <si>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</si>
  <si>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</si>
  <si>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</si>
  <si>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</si>
  <si>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</si>
  <si>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</si>
  <si>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</si>
  <si>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</si>
  <si>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</si>
  <si>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</si>
  <si>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</si>
  <si>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</si>
  <si>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</si>
  <si>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</si>
  <si>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</si>
  <si>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</si>
  <si>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</si>
  <si>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</si>
  <si>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</si>
  <si>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</si>
  <si>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</si>
  <si>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</si>
  <si>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</si>
  <si>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</si>
  <si>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</si>
  <si>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</si>
  <si>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</si>
  <si>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</si>
  <si>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</si>
  <si>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</si>
  <si>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</si>
  <si>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</si>
  <si>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</si>
  <si>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</si>
  <si>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</si>
  <si>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</si>
  <si>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</si>
  <si>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</si>
  <si>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</si>
  <si>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</si>
  <si>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</si>
  <si>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</si>
  <si>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</si>
  <si>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</si>
  <si>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</si>
  <si>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</si>
  <si>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</si>
  <si>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</si>
  <si>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</si>
  <si>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</si>
  <si>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</si>
  <si>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</si>
  <si>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</si>
  <si>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</si>
  <si>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</si>
  <si>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</si>
  <si>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</si>
  <si>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</si>
  <si>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</si>
  <si>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</si>
  <si>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</si>
  <si>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</si>
  <si>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</si>
  <si>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</si>
  <si>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</si>
  <si>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</si>
  <si>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</si>
  <si>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</si>
  <si>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</si>
  <si>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</si>
  <si>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</si>
  <si>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</si>
  <si>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</si>
  <si>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</si>
  <si>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</si>
  <si>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</si>
  <si>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</si>
  <si>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</si>
  <si>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</si>
  <si>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</si>
  <si>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</si>
  <si>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</si>
  <si>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</si>
  <si>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</si>
  <si>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</si>
  <si>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</si>
  <si>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</si>
  <si>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</si>
  <si>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</si>
  <si>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</si>
  <si>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</si>
  <si>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</si>
  <si>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</si>
  <si>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</si>
  <si>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</si>
  <si>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5.Артескос 98  АД</t>
  </si>
  <si>
    <t>01.01.2013- 30.09.2013</t>
  </si>
  <si>
    <t>15.10.2013г.</t>
  </si>
  <si>
    <t>Дата на съставяне: 15.10.2013г.</t>
  </si>
  <si>
    <t xml:space="preserve">Дата на съставян 15.10.2013г.                           </t>
  </si>
  <si>
    <t xml:space="preserve">Дата  на съставяне: 15.10.2013г.                                                                                                        </t>
  </si>
  <si>
    <t>Дата на съставяне:15.10.2013г.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</si>
</sst>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C22">
      <selection activeCell="G71" sqref="G7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866</v>
      </c>
      <c r="F3" s="216" t="s">
        <v>2</v>
      </c>
      <c r="G3" s="171"/>
      <c r="H3" s="459">
        <v>175443402</v>
      </c>
    </row>
    <row r="4" spans="1:8" ht="15">
      <c r="A4" s="576" t="s">
        <v>864</v>
      </c>
      <c r="B4" s="582"/>
      <c r="C4" s="582"/>
      <c r="D4" s="582"/>
      <c r="E4" s="460" t="s">
        <v>865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8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8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12609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-77007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3639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-60759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1093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1093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7676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1093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1313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10576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9995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182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386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9</v>
      </c>
      <c r="H67" s="151"/>
    </row>
    <row r="68" spans="1:8" ht="15">
      <c r="A68" s="234" t="s">
        <v>210</v>
      </c>
      <c r="B68" s="240" t="s">
        <v>211</v>
      </c>
      <c r="C68" s="150">
        <v>72</v>
      </c>
      <c r="D68" s="150">
        <v>72</v>
      </c>
      <c r="E68" s="236" t="s">
        <v>212</v>
      </c>
      <c r="F68" s="241" t="s">
        <v>213</v>
      </c>
      <c r="G68" s="151">
        <v>4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10576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72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10576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16815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16815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52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16939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18252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18252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80" t="s">
        <v>862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859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5" sqref="A45:E4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01.01.2013- 30.09.2013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104</v>
      </c>
      <c r="D10" s="45">
        <v>86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</v>
      </c>
      <c r="D11" s="45">
        <v>3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187</v>
      </c>
      <c r="D12" s="45">
        <v>123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19</v>
      </c>
      <c r="D13" s="45">
        <v>14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44</v>
      </c>
      <c r="D16" s="46">
        <v>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358</v>
      </c>
      <c r="D19" s="48">
        <f>SUM(D9:D15)+D16</f>
        <v>232</v>
      </c>
      <c r="E19" s="303" t="s">
        <v>315</v>
      </c>
      <c r="F19" s="549" t="s">
        <v>316</v>
      </c>
      <c r="G19" s="547">
        <v>241</v>
      </c>
      <c r="H19" s="547">
        <v>560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4324</v>
      </c>
      <c r="H21" s="547"/>
    </row>
    <row r="22" spans="1:8" ht="24">
      <c r="A22" s="303" t="s">
        <v>322</v>
      </c>
      <c r="B22" s="304" t="s">
        <v>323</v>
      </c>
      <c r="C22" s="45">
        <v>563</v>
      </c>
      <c r="D22" s="45">
        <v>476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68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4565</v>
      </c>
      <c r="H24" s="545">
        <f>SUM(H19:H23)</f>
        <v>628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5</v>
      </c>
      <c r="D25" s="45">
        <v>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568</v>
      </c>
      <c r="D26" s="48">
        <f>SUM(D22:D25)</f>
        <v>480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926</v>
      </c>
      <c r="D28" s="49">
        <f>D26+D19</f>
        <v>712</v>
      </c>
      <c r="E28" s="126" t="s">
        <v>337</v>
      </c>
      <c r="F28" s="551" t="s">
        <v>338</v>
      </c>
      <c r="G28" s="545">
        <f>G13+G15+G24</f>
        <v>4565</v>
      </c>
      <c r="H28" s="545">
        <f>H13+H15+H24</f>
        <v>628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3639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84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926</v>
      </c>
      <c r="D33" s="48">
        <f>D28-D31+D32</f>
        <v>712</v>
      </c>
      <c r="E33" s="126" t="s">
        <v>351</v>
      </c>
      <c r="F33" s="551" t="s">
        <v>352</v>
      </c>
      <c r="G33" s="52">
        <f>G32-G31+G28</f>
        <v>4565</v>
      </c>
      <c r="H33" s="52">
        <f>H32-H31+H28</f>
        <v>628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3639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84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3639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84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3639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84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4565</v>
      </c>
      <c r="D42" s="52">
        <f>D33+D35+D39</f>
        <v>712</v>
      </c>
      <c r="E42" s="127" t="s">
        <v>378</v>
      </c>
      <c r="F42" s="128" t="s">
        <v>379</v>
      </c>
      <c r="G42" s="52">
        <f>G39+G33</f>
        <v>4565</v>
      </c>
      <c r="H42" s="52">
        <f>H39+H33</f>
        <v>712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3" t="s">
        <v>863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860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56" sqref="B5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01.01.2013- 30.09.2013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-52</v>
      </c>
      <c r="D11" s="53">
        <v>-43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-149</v>
      </c>
      <c r="D13" s="53">
        <v>-114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-13</v>
      </c>
      <c r="D14" s="53">
        <v>-26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-215</v>
      </c>
      <c r="D20" s="54">
        <f>SUM(D10:D19)</f>
        <v>-183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4360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-3672</v>
      </c>
      <c r="D24" s="53">
        <v>-1332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3672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-5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14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4369</v>
      </c>
      <c r="D32" s="54">
        <f>SUM(D22:D31)</f>
        <v>-1332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971</v>
      </c>
      <c r="D36" s="53">
        <v>1534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-5103</v>
      </c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1</v>
      </c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</v>
      </c>
      <c r="D41" s="53">
        <v>-26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-4135</v>
      </c>
      <c r="D42" s="54">
        <f>SUM(D34:D41)</f>
        <v>1506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19</v>
      </c>
      <c r="D43" s="54">
        <f>D42+D32+D20</f>
        <v>-9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33</v>
      </c>
      <c r="D44" s="131">
        <v>28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52</v>
      </c>
      <c r="D45" s="54">
        <f>D44+D43</f>
        <v>19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52</v>
      </c>
      <c r="D46" s="55">
        <v>19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39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6" sqref="E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01.01.2013- 30.09.2013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3639</v>
      </c>
      <c r="J16" s="344">
        <f>+'справка №1-БАЛАНС'!G32</f>
        <v>0</v>
      </c>
      <c r="K16" s="59"/>
      <c r="L16" s="343">
        <f t="shared" si="1"/>
        <v>3639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16248</v>
      </c>
      <c r="J29" s="58">
        <f t="shared" si="6"/>
        <v>-77007</v>
      </c>
      <c r="K29" s="58">
        <f t="shared" si="6"/>
        <v>0</v>
      </c>
      <c r="L29" s="343">
        <f t="shared" si="1"/>
        <v>7676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16248</v>
      </c>
      <c r="J32" s="58">
        <f t="shared" si="7"/>
        <v>-77007</v>
      </c>
      <c r="K32" s="58">
        <f t="shared" si="7"/>
        <v>0</v>
      </c>
      <c r="L32" s="343">
        <f t="shared" si="1"/>
        <v>7676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875</v>
      </c>
      <c r="B38" s="573" t="s">
        <v>862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860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M22" sqref="M2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01.01.2013- 30.09.2013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6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9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9" t="s">
        <v>526</v>
      </c>
      <c r="R5" s="609" t="s">
        <v>527</v>
      </c>
    </row>
    <row r="6" spans="1:18" s="99" customFormat="1" ht="48">
      <c r="A6" s="607"/>
      <c r="B6" s="608"/>
      <c r="C6" s="597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0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0"/>
      <c r="R6" s="610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3</v>
      </c>
      <c r="M14" s="64"/>
      <c r="N14" s="73">
        <f t="shared" si="4"/>
        <v>23</v>
      </c>
      <c r="O14" s="64"/>
      <c r="P14" s="64"/>
      <c r="Q14" s="73">
        <f t="shared" si="0"/>
        <v>23</v>
      </c>
      <c r="R14" s="73">
        <f t="shared" si="1"/>
        <v>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3</v>
      </c>
      <c r="M17" s="74">
        <f>SUM(M9:M16)</f>
        <v>0</v>
      </c>
      <c r="N17" s="73">
        <f t="shared" si="4"/>
        <v>24</v>
      </c>
      <c r="O17" s="74">
        <f>SUM(O9:O16)</f>
        <v>0</v>
      </c>
      <c r="P17" s="74">
        <f>SUM(P9:P16)</f>
        <v>0</v>
      </c>
      <c r="Q17" s="73">
        <f t="shared" si="5"/>
        <v>24</v>
      </c>
      <c r="R17" s="73">
        <f t="shared" si="6"/>
        <v>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1092</v>
      </c>
      <c r="F27" s="191">
        <f t="shared" si="8"/>
        <v>16538</v>
      </c>
      <c r="G27" s="70">
        <f t="shared" si="2"/>
        <v>43783</v>
      </c>
      <c r="H27" s="69">
        <f t="shared" si="8"/>
        <v>0</v>
      </c>
      <c r="I27" s="69">
        <f t="shared" si="8"/>
        <v>42690</v>
      </c>
      <c r="J27" s="70">
        <f t="shared" si="3"/>
        <v>1093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1092</v>
      </c>
      <c r="F28" s="188">
        <v>15451</v>
      </c>
      <c r="G28" s="73">
        <f t="shared" si="2"/>
        <v>43783</v>
      </c>
      <c r="H28" s="64"/>
      <c r="I28" s="64">
        <v>42690</v>
      </c>
      <c r="J28" s="73">
        <f t="shared" si="3"/>
        <v>1093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1092</v>
      </c>
      <c r="F38" s="193">
        <f t="shared" si="12"/>
        <v>16538</v>
      </c>
      <c r="G38" s="73">
        <f t="shared" si="2"/>
        <v>43783</v>
      </c>
      <c r="H38" s="74">
        <f t="shared" si="12"/>
        <v>0</v>
      </c>
      <c r="I38" s="74">
        <f t="shared" si="12"/>
        <v>42690</v>
      </c>
      <c r="J38" s="73">
        <f t="shared" si="3"/>
        <v>1093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1092</v>
      </c>
      <c r="F40" s="436">
        <f aca="true" t="shared" si="13" ref="F40:R40">F17+F18+F19+F25+F38+F39</f>
        <v>16538</v>
      </c>
      <c r="G40" s="436">
        <f t="shared" si="13"/>
        <v>43817</v>
      </c>
      <c r="H40" s="436">
        <f t="shared" si="13"/>
        <v>0</v>
      </c>
      <c r="I40" s="436">
        <f t="shared" si="13"/>
        <v>42690</v>
      </c>
      <c r="J40" s="436">
        <f t="shared" si="13"/>
        <v>1127</v>
      </c>
      <c r="K40" s="436">
        <f t="shared" si="13"/>
        <v>23</v>
      </c>
      <c r="L40" s="436">
        <f t="shared" si="13"/>
        <v>3</v>
      </c>
      <c r="M40" s="436">
        <f t="shared" si="13"/>
        <v>0</v>
      </c>
      <c r="N40" s="436">
        <f t="shared" si="13"/>
        <v>26</v>
      </c>
      <c r="O40" s="436">
        <f t="shared" si="13"/>
        <v>0</v>
      </c>
      <c r="P40" s="436">
        <f t="shared" si="13"/>
        <v>0</v>
      </c>
      <c r="Q40" s="436">
        <f t="shared" si="13"/>
        <v>26</v>
      </c>
      <c r="R40" s="436">
        <f t="shared" si="13"/>
        <v>1101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876</v>
      </c>
      <c r="C44" s="353"/>
      <c r="D44" s="354"/>
      <c r="E44" s="354"/>
      <c r="F44" s="354"/>
      <c r="G44" s="350"/>
      <c r="H44" s="598" t="s">
        <v>862</v>
      </c>
      <c r="I44" s="599"/>
      <c r="J44" s="599"/>
      <c r="K44" s="599"/>
      <c r="L44" s="598"/>
      <c r="M44" s="599"/>
      <c r="N44" s="599"/>
      <c r="O44" s="598" t="s">
        <v>858</v>
      </c>
      <c r="P44" s="599"/>
      <c r="Q44" s="599"/>
      <c r="R44" s="599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6">
      <selection activeCell="C116" sqref="C11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01.01.2013- 30.09.2013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212</v>
      </c>
      <c r="D21" s="107">
        <v>212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7</v>
      </c>
      <c r="D24" s="118">
        <f>SUM(D25:D27)</f>
        <v>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7</v>
      </c>
      <c r="D27" s="107">
        <v>7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</v>
      </c>
      <c r="D29" s="107">
        <v>65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16815</v>
      </c>
      <c r="D30" s="107">
        <v>16815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16887</v>
      </c>
      <c r="D43" s="103">
        <f>D24+D28+D29+D31+D30+D32+D33+D38</f>
        <v>16887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17099</v>
      </c>
      <c r="D44" s="102">
        <f>D43+D21+D19+D9</f>
        <v>17099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10576</v>
      </c>
      <c r="D85" s="103">
        <f>SUM(D86:D90)+D94</f>
        <v>10576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9995</v>
      </c>
      <c r="D86" s="107">
        <v>9995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182</v>
      </c>
      <c r="D87" s="107">
        <v>182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395</v>
      </c>
      <c r="D89" s="107">
        <v>395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4</v>
      </c>
      <c r="D90" s="102">
        <f>SUM(D91:D93)</f>
        <v>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10576</v>
      </c>
      <c r="D96" s="103">
        <f>D85+D80+D75+D71+D95</f>
        <v>10576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10576</v>
      </c>
      <c r="D97" s="103">
        <f>D96+D68+D66</f>
        <v>10576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45600</v>
      </c>
      <c r="D104" s="107"/>
      <c r="E104" s="107"/>
      <c r="F104" s="124">
        <f>C104+D104-E104</f>
        <v>45600</v>
      </c>
    </row>
    <row r="105" spans="1:16" ht="12">
      <c r="A105" s="410" t="s">
        <v>773</v>
      </c>
      <c r="B105" s="393" t="s">
        <v>774</v>
      </c>
      <c r="C105" s="102">
        <f>SUM(C102:C104)</f>
        <v>45600</v>
      </c>
      <c r="D105" s="102">
        <f>SUM(D102:D104)</f>
        <v>0</v>
      </c>
      <c r="E105" s="102">
        <f>SUM(E102:E104)</f>
        <v>0</v>
      </c>
      <c r="F105" s="102">
        <f>SUM(F102:F104)</f>
        <v>45600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873</v>
      </c>
      <c r="B109" s="616"/>
      <c r="C109" s="598" t="s">
        <v>862</v>
      </c>
      <c r="D109" s="599"/>
      <c r="E109" s="599"/>
      <c r="F109" s="599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859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1" right="0.2" top="0.2" bottom="0.2" header="0.2" footer="0.2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4">
      <selection activeCell="L9" sqref="L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01.01.2013- 30.09.2013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2"/>
      <c r="C30" s="622"/>
      <c r="D30" s="457" t="s">
        <v>815</v>
      </c>
      <c r="E30" s="621" t="s">
        <v>863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2">
      <selection activeCell="D157" sqref="D15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01.01.2013- 30.09.2013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4.25" customHeight="1" hidden="1">
      <c r="A13" s="35"/>
      <c r="B13" s="36"/>
      <c r="C13" s="439"/>
      <c r="D13" s="572"/>
      <c r="E13" s="439"/>
      <c r="F13" s="441"/>
    </row>
    <row r="14" spans="1:6" ht="12.75">
      <c r="A14" s="35" t="s">
        <v>867</v>
      </c>
      <c r="B14" s="36"/>
      <c r="C14" s="439">
        <v>5085</v>
      </c>
      <c r="D14" s="572">
        <v>1</v>
      </c>
      <c r="E14" s="439"/>
      <c r="F14" s="441">
        <f>C14-E14</f>
        <v>5085</v>
      </c>
    </row>
    <row r="15" spans="1:6" ht="25.5">
      <c r="A15" s="35" t="s">
        <v>868</v>
      </c>
      <c r="B15" s="36"/>
      <c r="C15" s="439">
        <v>6356</v>
      </c>
      <c r="D15" s="572">
        <v>1</v>
      </c>
      <c r="E15" s="439"/>
      <c r="F15" s="441">
        <f>C15-E15</f>
        <v>6356</v>
      </c>
    </row>
    <row r="16" spans="1:6" ht="12.75">
      <c r="A16" s="35" t="s">
        <v>869</v>
      </c>
      <c r="B16" s="36"/>
      <c r="C16" s="439">
        <v>1</v>
      </c>
      <c r="D16" s="572">
        <v>1</v>
      </c>
      <c r="E16" s="439"/>
      <c r="F16" s="441">
        <f>C16-E16</f>
        <v>1</v>
      </c>
    </row>
    <row r="17" spans="1:6" ht="12.75">
      <c r="A17" s="506" t="s">
        <v>870</v>
      </c>
      <c r="C17" s="574">
        <v>1092</v>
      </c>
      <c r="D17" s="572">
        <v>0.84</v>
      </c>
      <c r="E17" s="574"/>
      <c r="F17" s="575">
        <f>C17-E17</f>
        <v>1092</v>
      </c>
    </row>
    <row r="18" spans="1:6" ht="12.75">
      <c r="A18" s="35">
        <v>6</v>
      </c>
      <c r="B18" s="36"/>
      <c r="C18" s="439"/>
      <c r="D18" s="572"/>
      <c r="E18" s="439"/>
      <c r="F18" s="441"/>
    </row>
    <row r="19" spans="1:6" ht="12.75">
      <c r="A19" s="35">
        <v>7</v>
      </c>
      <c r="B19" s="36"/>
      <c r="C19" s="439"/>
      <c r="D19" s="439"/>
      <c r="E19" s="439"/>
      <c r="F19" s="441">
        <f aca="true" t="shared" si="0" ref="F19:F27">C19-E19</f>
        <v>0</v>
      </c>
    </row>
    <row r="20" spans="1:6" ht="12.75">
      <c r="A20" s="35">
        <v>8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9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10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11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12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13</v>
      </c>
      <c r="B25" s="36"/>
      <c r="C25" s="439"/>
      <c r="D25" s="439"/>
      <c r="E25" s="439"/>
      <c r="F25" s="441">
        <f t="shared" si="0"/>
        <v>0</v>
      </c>
    </row>
    <row r="26" spans="1:6" ht="12" customHeight="1">
      <c r="A26" s="35">
        <v>14</v>
      </c>
      <c r="B26" s="36"/>
      <c r="C26" s="439"/>
      <c r="D26" s="439"/>
      <c r="E26" s="439"/>
      <c r="F26" s="441">
        <f t="shared" si="0"/>
        <v>0</v>
      </c>
    </row>
    <row r="27" spans="1:6" ht="12.75">
      <c r="A27" s="35">
        <v>15</v>
      </c>
      <c r="B27" s="36"/>
      <c r="C27" s="439"/>
      <c r="D27" s="439"/>
      <c r="E27" s="439"/>
      <c r="F27" s="441">
        <f t="shared" si="0"/>
        <v>0</v>
      </c>
    </row>
    <row r="28" spans="1:16" ht="11.25" customHeight="1">
      <c r="A28" s="37" t="s">
        <v>561</v>
      </c>
      <c r="B28" s="38" t="s">
        <v>828</v>
      </c>
      <c r="C28" s="427">
        <f>SUM(C12:C27)</f>
        <v>43757</v>
      </c>
      <c r="D28" s="427"/>
      <c r="E28" s="427">
        <f>SUM(E12:E27)</f>
        <v>0</v>
      </c>
      <c r="F28" s="440">
        <f>SUM(F12:F27)</f>
        <v>43757</v>
      </c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1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1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1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1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1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 t="s">
        <v>540</v>
      </c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2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2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2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2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2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3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3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3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3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3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43757</v>
      </c>
      <c r="D80" s="427"/>
      <c r="E80" s="427">
        <f>E79+E62+E45+E28</f>
        <v>0</v>
      </c>
      <c r="F80" s="440">
        <f>F79+F62+F45+F28</f>
        <v>43757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4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4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4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4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4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4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5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5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5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5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5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5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6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6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6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6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6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6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7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7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7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7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7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7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876</v>
      </c>
      <c r="B152" s="451"/>
      <c r="C152" s="598" t="s">
        <v>862</v>
      </c>
      <c r="D152" s="599"/>
      <c r="E152" s="599"/>
      <c r="F152" s="599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28" t="s">
        <v>859</v>
      </c>
      <c r="D154" s="628"/>
      <c r="E154" s="628"/>
      <c r="F154" s="628"/>
    </row>
    <row r="155" spans="3:5" ht="12.75">
      <c r="C155" s="514"/>
      <c r="E155" s="51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18:F27 C12:F16 C117:F131 C100:F114 C83:F97 C64:F78 C47:F61 C30:F44 D1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2013-10-18T11:15:28Z</cp:lastPrinted>
  <dcterms:created xsi:type="dcterms:W3CDTF">2000-06-29T12:02:40Z</dcterms:created>
  <dcterms:modified xsi:type="dcterms:W3CDTF">2015-07-17T07:54:58Z</dcterms:modified>
  <cp:category/>
  <cp:version/>
  <cp:contentType/>
  <cp:contentStatus/>
</cp:coreProperties>
</file>